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egevuskava" sheetId="1" r:id="rId1"/>
    <sheet name="Normatiivid ja määramine" sheetId="3" r:id="rId2"/>
    <sheet name="Palga näidis" sheetId="2" r:id="rId3"/>
  </sheets>
  <calcPr calcId="152511" calcMode="manual"/>
</workbook>
</file>

<file path=xl/calcChain.xml><?xml version="1.0" encoding="utf-8"?>
<calcChain xmlns="http://schemas.openxmlformats.org/spreadsheetml/2006/main">
  <c r="D59" i="2" l="1"/>
  <c r="E59" i="2"/>
  <c r="C59" i="2"/>
  <c r="D52" i="2" l="1"/>
  <c r="D54" i="2" s="1"/>
  <c r="E52" i="2"/>
  <c r="E54" i="2" s="1"/>
  <c r="C52" i="2"/>
  <c r="C54" i="2" s="1"/>
  <c r="E50" i="2"/>
  <c r="E51" i="2" s="1"/>
  <c r="E55" i="2" s="1"/>
  <c r="E57" i="2" s="1"/>
  <c r="E60" i="2" s="1"/>
  <c r="C50" i="2"/>
  <c r="C51" i="2" s="1"/>
  <c r="C55" i="2" s="1"/>
  <c r="C57" i="2" s="1"/>
  <c r="C60" i="2" s="1"/>
  <c r="D50" i="2"/>
  <c r="D51" i="2" s="1"/>
  <c r="D55" i="2" s="1"/>
  <c r="D57" i="2" s="1"/>
  <c r="D60" i="2" s="1"/>
  <c r="E36" i="2"/>
  <c r="D36" i="2"/>
  <c r="C36" i="2"/>
  <c r="E34" i="2"/>
  <c r="D34" i="2"/>
  <c r="C34" i="2"/>
  <c r="E31" i="2"/>
  <c r="D31" i="2"/>
  <c r="C31" i="2"/>
  <c r="D22" i="2"/>
  <c r="E22" i="2"/>
  <c r="C22" i="2"/>
  <c r="D20" i="2"/>
  <c r="E20" i="2"/>
  <c r="C20" i="2"/>
  <c r="D17" i="2"/>
  <c r="E17" i="2"/>
  <c r="C17" i="2"/>
  <c r="D20" i="3"/>
  <c r="E20" i="3"/>
  <c r="F20" i="3"/>
  <c r="G20" i="3"/>
  <c r="H20" i="3"/>
  <c r="I20" i="3"/>
  <c r="J20" i="3"/>
  <c r="K20" i="3"/>
  <c r="L20" i="3"/>
  <c r="M20" i="3"/>
  <c r="N20" i="3"/>
  <c r="O20" i="3"/>
  <c r="P20" i="3"/>
  <c r="Q20" i="3"/>
  <c r="R20" i="3"/>
  <c r="S20" i="3"/>
  <c r="T20" i="3"/>
  <c r="U20" i="3"/>
  <c r="V20" i="3"/>
  <c r="C20" i="3"/>
  <c r="D11" i="3"/>
  <c r="D10" i="3"/>
  <c r="D9" i="3"/>
  <c r="C23" i="2" l="1"/>
  <c r="E23" i="2"/>
  <c r="D23" i="2"/>
  <c r="C37" i="2"/>
  <c r="D37" i="2"/>
  <c r="E37" i="2"/>
  <c r="C19" i="3"/>
  <c r="T19" i="3" l="1"/>
  <c r="P19" i="3"/>
  <c r="L19" i="3"/>
  <c r="G19" i="3"/>
  <c r="J19" i="3"/>
  <c r="S19" i="3"/>
  <c r="O19" i="3"/>
  <c r="K19" i="3"/>
  <c r="F19" i="3"/>
  <c r="V19" i="3"/>
  <c r="R19" i="3"/>
  <c r="N19" i="3"/>
  <c r="I19" i="3"/>
  <c r="E19" i="3"/>
  <c r="U19" i="3"/>
  <c r="Q19" i="3"/>
  <c r="M19" i="3"/>
  <c r="H19" i="3"/>
  <c r="D19" i="3"/>
  <c r="E4" i="1" l="1"/>
  <c r="F4" i="1" s="1"/>
  <c r="G4" i="1" s="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AM4" i="1" s="1"/>
  <c r="AN4" i="1" s="1"/>
  <c r="AO4" i="1" s="1"/>
  <c r="AP4" i="1" s="1"/>
  <c r="AQ4" i="1" s="1"/>
  <c r="AR4" i="1" s="1"/>
  <c r="AS4" i="1" s="1"/>
  <c r="AT4" i="1" s="1"/>
  <c r="AU4" i="1" s="1"/>
  <c r="AV4" i="1" s="1"/>
  <c r="AW4" i="1" s="1"/>
  <c r="AX4" i="1" s="1"/>
  <c r="AY4" i="1" s="1"/>
  <c r="AZ4" i="1" s="1"/>
  <c r="BA4" i="1" s="1"/>
  <c r="BB4" i="1" s="1"/>
  <c r="BC4" i="1" s="1"/>
  <c r="BD4" i="1" s="1"/>
  <c r="BE4" i="1" s="1"/>
  <c r="BF4" i="1" s="1"/>
  <c r="BG4" i="1" s="1"/>
  <c r="BH4" i="1" s="1"/>
  <c r="BI4" i="1" s="1"/>
  <c r="BJ4" i="1" s="1"/>
  <c r="BK4" i="1" s="1"/>
  <c r="BL4" i="1" s="1"/>
  <c r="BM4" i="1" s="1"/>
  <c r="BN4" i="1" s="1"/>
  <c r="BO4" i="1" s="1"/>
  <c r="BP4" i="1" s="1"/>
  <c r="BQ4" i="1" s="1"/>
  <c r="BR4" i="1" s="1"/>
  <c r="BS4" i="1" s="1"/>
  <c r="BT4" i="1" s="1"/>
  <c r="BU4" i="1" s="1"/>
  <c r="BV4" i="1" s="1"/>
  <c r="BW4" i="1" s="1"/>
  <c r="BX4" i="1" s="1"/>
  <c r="BY4" i="1" s="1"/>
  <c r="BZ4" i="1" s="1"/>
  <c r="CA4" i="1" s="1"/>
  <c r="CB4" i="1" s="1"/>
  <c r="CC4" i="1" s="1"/>
  <c r="CD4" i="1" s="1"/>
  <c r="CE4" i="1" s="1"/>
  <c r="CF4" i="1" s="1"/>
  <c r="CG4" i="1" s="1"/>
  <c r="CH4" i="1" s="1"/>
  <c r="CI4" i="1" s="1"/>
  <c r="CJ4" i="1" s="1"/>
  <c r="CK4" i="1" s="1"/>
  <c r="CL4" i="1" s="1"/>
  <c r="CM4" i="1" s="1"/>
  <c r="CN4" i="1" s="1"/>
  <c r="CO4" i="1" s="1"/>
  <c r="CP4" i="1" s="1"/>
  <c r="CQ4" i="1" s="1"/>
  <c r="CR4" i="1" s="1"/>
  <c r="CS4" i="1" s="1"/>
  <c r="CT4" i="1" s="1"/>
  <c r="CU4" i="1" s="1"/>
  <c r="CV4" i="1" s="1"/>
</calcChain>
</file>

<file path=xl/comments1.xml><?xml version="1.0" encoding="utf-8"?>
<comments xmlns="http://schemas.openxmlformats.org/spreadsheetml/2006/main">
  <authors>
    <author>Author</author>
  </authors>
  <commentList>
    <comment ref="B6" authorId="0" shapeId="0">
      <text>
        <r>
          <rPr>
            <b/>
            <sz val="9"/>
            <color indexed="81"/>
            <rFont val="Tahoma"/>
            <charset val="1"/>
          </rPr>
          <t xml:space="preserve">Kas üldse on vaja kaardistada või on keegi kes oskab dokumendi kohe koostada struktuuride tarbeks.
Mitut tüüpi mallivahetust oleks vaja kaardistada?
Kas diameeter ja kitsamaks või ainult Diameeter
Kas lisada ka trükid? Milline on ajakulu
</t>
        </r>
      </text>
    </comment>
    <comment ref="B12" authorId="0" shapeId="0">
      <text>
        <r>
          <rPr>
            <b/>
            <sz val="9"/>
            <color indexed="81"/>
            <rFont val="Tahoma"/>
            <family val="2"/>
            <charset val="186"/>
          </rPr>
          <t>Vajalikud tegevused mallivahetuse parenduseks. Abivahendid, rakised, järjekorrad</t>
        </r>
      </text>
    </comment>
    <comment ref="B14" authorId="0" shapeId="0">
      <text>
        <r>
          <rPr>
            <b/>
            <sz val="9"/>
            <color indexed="81"/>
            <rFont val="Tahoma"/>
            <family val="2"/>
            <charset val="186"/>
          </rPr>
          <t>struktuuri ja vahetuse standardiseerimise tarbeks dokument</t>
        </r>
      </text>
    </comment>
    <comment ref="B18" authorId="0" shapeId="0">
      <text>
        <r>
          <rPr>
            <b/>
            <sz val="9"/>
            <color indexed="81"/>
            <rFont val="Tahoma"/>
            <family val="2"/>
            <charset val="186"/>
          </rPr>
          <t>Diameetri vahetused,
Laiuuse vahetused,
Liimikandja vahtused,
Aken peale/maha
Trükid
jne.</t>
        </r>
      </text>
    </comment>
    <comment ref="B21" authorId="0" shapeId="0">
      <text>
        <r>
          <rPr>
            <b/>
            <sz val="9"/>
            <color indexed="81"/>
            <rFont val="Tahoma"/>
            <family val="2"/>
            <charset val="186"/>
          </rPr>
          <t>Kas on kõigil üks või meheti erinev? Peaks vist olema lepinguline tunni hinne! Kas on lepinguliselt tunnihinded määratud? Kui reaalseks peame ümbermuutmist? Oluline nii pakkija kui masinajuhi vaatest.</t>
        </r>
      </text>
    </comment>
    <comment ref="B24" authorId="0" shapeId="0">
      <text>
        <r>
          <rPr>
            <b/>
            <sz val="9"/>
            <color indexed="81"/>
            <rFont val="Tahoma"/>
            <charset val="1"/>
          </rPr>
          <t>Millised on täna keskmised tootlused vahetuses igale mõõdule. Tänase keskmise võtaks 0 punktiks. Selle alusel saame määrata tk-le (arvatavasti tuh tk-le) hinna. Igat tükki tootes saavad töötajad x summa mis päeva lõpuks on teenitud tasu ümbrikute tootmise eest.</t>
        </r>
      </text>
    </comment>
    <comment ref="B25" authorId="0" shapeId="0">
      <text>
        <r>
          <rPr>
            <b/>
            <sz val="9"/>
            <color indexed="81"/>
            <rFont val="Tahoma"/>
            <family val="2"/>
            <charset val="186"/>
          </rPr>
          <t>Arvatavasti tuleb teha erinevad hinded erinevatele diameetritele tulevalt masina kiirustest</t>
        </r>
      </text>
    </comment>
    <comment ref="B27" authorId="0" shapeId="0">
      <text>
        <r>
          <rPr>
            <b/>
            <sz val="9"/>
            <color indexed="81"/>
            <rFont val="Tahoma"/>
            <charset val="1"/>
          </rPr>
          <t>Teame, et 189 tonni oli kulu. Väärtusega 75000€ Kui tahame siduda ümbriku jäätmetesse visatava kulu kuus inimesega siis peame analüüsima, kui palju toodeti eelmine aastal ümbrikke ja mis mõõdus.
Kas on ümbrikute prügikasti viskamine iga mõõdul sama osakaaluga tükkides? Kas on mingid mõõdud millel läheb praaki vähem ja millel rohkem. Näiteks C6 ei tehta üldse mallivahetusi seega nende praaki viskamine on juba sellest tulevevalt väiksem kui teistel! Siis ei saa siduda masinajuhi palka jäätmetesse viskamisega kuna osad teevad seda tulenvalt süsteemist vähem!</t>
        </r>
      </text>
    </comment>
    <comment ref="B29" authorId="0" shapeId="0">
      <text>
        <r>
          <rPr>
            <b/>
            <sz val="9"/>
            <color indexed="81"/>
            <rFont val="Tahoma"/>
            <charset val="1"/>
          </rPr>
          <t>Pakun ~15% palgale lisaks kui on kõik korras, kui ei siis vastavalt eksimuse olulisusele vähendame juurdemaksmist. Aluseks korra kuus tehtav koosolek peale kuu lõppu.</t>
        </r>
      </text>
    </comment>
    <comment ref="B30" authorId="0" shapeId="0">
      <text>
        <r>
          <rPr>
            <b/>
            <sz val="9"/>
            <color indexed="81"/>
            <rFont val="Tahoma"/>
            <family val="2"/>
            <charset val="186"/>
          </rPr>
          <t>Hea oleks, kui oleks ühtne fail/andmebaas/programm, mida kord kuus üle vaadata ja hinnata koos täitjate ja vastutajatega. Kvalifoikatsiooni lisa maksmise määramiseks.
Peaks olema näiteks risttabel:
Töötaja / Probleemid käitumises, hilinemised, töökoha hinded, kaameratest nähtuvad probleemid, sisemised kvaliteedi probleemid, välised reklamatsioonid</t>
        </r>
      </text>
    </comment>
    <comment ref="B32" authorId="0" shapeId="0">
      <text>
        <r>
          <rPr>
            <b/>
            <sz val="9"/>
            <color indexed="81"/>
            <rFont val="Tahoma"/>
            <family val="2"/>
            <charset val="186"/>
          </rPr>
          <t>Praeguse tööga mis on tehtud. Ehk eelnevate kuude tegelike töödega.
Tootluse tõusu palga välja arvutamine samadel inimestel. Saamaks aru mida toob kaasa määratud normide mõju palgale</t>
        </r>
      </text>
    </comment>
    <comment ref="B35" authorId="0" shapeId="0">
      <text>
        <r>
          <rPr>
            <b/>
            <sz val="9"/>
            <color indexed="81"/>
            <rFont val="Tahoma"/>
            <family val="2"/>
            <charset val="186"/>
          </rPr>
          <t>Kas oleks motiveeriv määrata kõikide masinate keskmine tootlus kuus ja selle alusel töödata välja palgasüsteem. Kui tehakse üle keskmise kuus siis lisada palka kui alla tänase keskmise siis vähendada vastavalt %</t>
        </r>
      </text>
    </comment>
    <comment ref="B39" authorId="0" shapeId="0">
      <text>
        <r>
          <rPr>
            <b/>
            <sz val="9"/>
            <color indexed="81"/>
            <rFont val="Tahoma"/>
            <family val="2"/>
            <charset val="186"/>
          </rPr>
          <t>Lisaks võtmete otste teibitamine!</t>
        </r>
      </text>
    </comment>
    <comment ref="B40" authorId="0" shapeId="0">
      <text>
        <r>
          <rPr>
            <b/>
            <sz val="9"/>
            <color indexed="81"/>
            <rFont val="Tahoma"/>
            <family val="2"/>
            <charset val="186"/>
          </rPr>
          <t>Näiteks: Infostendid võtmete hoidjad, lindid, tekstid, fotod, astmelauad jne.</t>
        </r>
      </text>
    </comment>
    <comment ref="B43" authorId="0" shapeId="0">
      <text>
        <r>
          <rPr>
            <b/>
            <sz val="9"/>
            <color indexed="81"/>
            <rFont val="Tahoma"/>
            <family val="2"/>
            <charset val="186"/>
          </rPr>
          <t>Kes kontrollib ja millal tabeli väljatöötamine
Mida kontrollib tabeli</t>
        </r>
      </text>
    </comment>
    <comment ref="B45" authorId="0" shapeId="0">
      <text>
        <r>
          <rPr>
            <b/>
            <sz val="9"/>
            <color indexed="81"/>
            <rFont val="Tahoma"/>
            <family val="2"/>
            <charset val="186"/>
          </rPr>
          <t>Checklisti lisada ka tööohutuse asjad.
Prillid, Klapid, jalnõud jne</t>
        </r>
      </text>
    </comment>
    <comment ref="B48" authorId="0" shapeId="0">
      <text>
        <r>
          <rPr>
            <b/>
            <sz val="9"/>
            <color indexed="81"/>
            <rFont val="Tahoma"/>
            <family val="2"/>
            <charset val="186"/>
          </rPr>
          <t>Millal kontrollitakse, mida kontrollitakse, mida fikseeritakse
Kõik mallivahetused, mis on läinud üle normaja.
Iga nädal 1 suvaline vahetuse vahetus üle kontrollida – kas jälgitakse kõiki kokkulepitud tingimusi!
Kõik seadistused/remontimised, mis on ebaloogiliselt pikad. Kui hinnata ei oska protsessi pikkust, siis kõik üle 1h seadistused.
Vahetult peale mallivahtust kõikide remontide kontroll, et vältida mallivahetuse lühemalt näitamist!
Kõik praagi tekkimise kohad selgeks teha ja tegevust salvestusest alati kontrollida – tulemuseks teadmine, mida vaja töötajale selgitada, koolitada, näidata, et tulevaid analoogseid probleeme vältida.</t>
        </r>
      </text>
    </comment>
    <comment ref="B50" authorId="0" shapeId="0">
      <text>
        <r>
          <rPr>
            <b/>
            <sz val="9"/>
            <color indexed="81"/>
            <rFont val="Tahoma"/>
            <family val="2"/>
            <charset val="186"/>
          </rPr>
          <t>Masinajuhi/Pakkija iga vahetue raporteerimise kontrollimine: 
Kes kontrollib, 
Mida kontrollib, 
Kuidas kontrollid,
Kuidas on võimalik kontrollimist kontrollida, kes ja kuidas seda teeb</t>
        </r>
      </text>
    </comment>
  </commentList>
</comments>
</file>

<file path=xl/comments2.xml><?xml version="1.0" encoding="utf-8"?>
<comments xmlns="http://schemas.openxmlformats.org/spreadsheetml/2006/main">
  <authors>
    <author>Author</author>
  </authors>
  <commentList>
    <comment ref="C7" authorId="0" shapeId="0">
      <text>
        <r>
          <rPr>
            <b/>
            <sz val="9"/>
            <color indexed="81"/>
            <rFont val="Tahoma"/>
            <family val="2"/>
            <charset val="186"/>
          </rPr>
          <t>Eeldatav tunnihinne mida tahame maksta sellisel juhul kui masin toodab keskmist tulemust! See hinne aitab lihtsalt määrata TK/hinnet. Mujal ei kastuaks! Palga arvestusel kasutame juba tuh/tk hinnet korrutades läbi tehtud kogusega!</t>
        </r>
      </text>
    </comment>
    <comment ref="D10" authorId="0" shapeId="0">
      <text>
        <r>
          <rPr>
            <b/>
            <sz val="9"/>
            <color indexed="81"/>
            <rFont val="Tahoma"/>
            <family val="2"/>
            <charset val="186"/>
          </rPr>
          <t>Arvutamise põhimõte:
Eeldame, et tahame masinajuhile maksta C6 ümbrikute tegemise eest 6€/h, kui masin töötab keskmiselt tootes 450tuh tk vahetuses (100%jooksev masin). 
Seega võtan aluseks 6€h*12 töötundi vahetuses, mille jagan jooksva masina TK-dega (450tuh) läbi. 
Tulemuseks teenitav tuhande tüki hind. Kui nüüd masinajuht suudab panna masina kiiremini tööle siis teenib kohe ka rohkem sest päeva lõpus korrutatakse toodetud kogus TK-dega. Masina liigse lõhkumise kaitseb ära see, et kui ta homme ei saa sama kiirusega tööd teha siis teenib ta vaid seadistuse hinnet, või väiksemat kogust, kui aga suudab pidevalt anda head kogust siis teenib  igapäevastle TK pealt kõrgemat tasu!</t>
        </r>
      </text>
    </comment>
    <comment ref="B19" authorId="0" shapeId="0">
      <text>
        <r>
          <rPr>
            <b/>
            <sz val="9"/>
            <color indexed="81"/>
            <rFont val="Tahoma"/>
            <family val="2"/>
            <charset val="186"/>
          </rPr>
          <t>Sellele ajal kui masin töötab!</t>
        </r>
      </text>
    </comment>
    <comment ref="B20" authorId="0" shapeId="0">
      <text>
        <r>
          <rPr>
            <b/>
            <sz val="9"/>
            <color indexed="81"/>
            <rFont val="Tahoma"/>
            <family val="2"/>
            <charset val="186"/>
          </rPr>
          <t>Sellele ajal kui masin töötab!</t>
        </r>
      </text>
    </comment>
  </commentList>
</comments>
</file>

<file path=xl/comments3.xml><?xml version="1.0" encoding="utf-8"?>
<comments xmlns="http://schemas.openxmlformats.org/spreadsheetml/2006/main">
  <authors>
    <author>Author</author>
  </authors>
  <commentList>
    <comment ref="B7" authorId="0" shapeId="0">
      <text>
        <r>
          <rPr>
            <b/>
            <sz val="9"/>
            <color indexed="81"/>
            <rFont val="Tahoma"/>
            <family val="2"/>
            <charset val="186"/>
          </rPr>
          <t>Tunnihinne mis peaks olema ka lepingus. Kindlasti peab see tunnihinne olema alla keskmise teenitagva palga! Vaid siis hakkab inimene huvituma kõrgest keskmises tunnitootlusest, mitte pikkadest seadistustest!</t>
        </r>
      </text>
    </comment>
    <comment ref="C7" authorId="0" shapeId="0">
      <text>
        <r>
          <rPr>
            <b/>
            <sz val="9"/>
            <color indexed="81"/>
            <rFont val="Tahoma"/>
            <charset val="1"/>
          </rPr>
          <t>Pakkija ja masinajuhi tunnihinded peaksid olema erinevad, sest seadistuse ajal on nende panus arvatavasti ka arinev</t>
        </r>
      </text>
    </comment>
    <comment ref="B8" authorId="0" shapeId="0">
      <text>
        <r>
          <rPr>
            <b/>
            <sz val="9"/>
            <color indexed="81"/>
            <rFont val="Tahoma"/>
            <family val="2"/>
            <charset val="186"/>
          </rPr>
          <t>Määratud tunnihinne igale töötajale. Hinne ei saa olla otseselt lepinguline, sest see peab omela kergesti kärbitav. Peaks olema põhimõtteliselt makstav boonus mida tasutakse vaid kvaliteedi ja distsipliini griteeriumeid täites...</t>
        </r>
      </text>
    </comment>
    <comment ref="B9" authorId="0" shapeId="0">
      <text>
        <r>
          <rPr>
            <b/>
            <sz val="9"/>
            <color indexed="81"/>
            <rFont val="Tahoma"/>
            <family val="2"/>
            <charset val="186"/>
          </rPr>
          <t>Iga tuhande TK tootmisega teenitav raha sellel ajal kui masin töötab ehk toodab tükke</t>
        </r>
      </text>
    </comment>
    <comment ref="B43" authorId="0" shapeId="0">
      <text>
        <r>
          <rPr>
            <b/>
            <sz val="9"/>
            <color indexed="81"/>
            <rFont val="Tahoma"/>
            <family val="2"/>
            <charset val="186"/>
          </rPr>
          <t>Tunnihinne mis peaks olema ka lepingus. Kindlasti peab see tunnihinne olema alla keskmise teenitagva palga! Vaid siis hakkab inimene huvituma kõrgest keskmises tunnitootlusest, mitte pikkadest seadistustest!</t>
        </r>
      </text>
    </comment>
    <comment ref="C43" authorId="0" shapeId="0">
      <text>
        <r>
          <rPr>
            <b/>
            <sz val="9"/>
            <color indexed="81"/>
            <rFont val="Tahoma"/>
            <family val="2"/>
            <charset val="186"/>
          </rPr>
          <t>Eeldan, et kui masin seisab siis annab vahetusevanem palju lisaväärtust masina käimasaasmiseke. Sellest tulenevalt ka hinne natuke kõrgem</t>
        </r>
      </text>
    </comment>
    <comment ref="B44" authorId="0" shapeId="0">
      <text>
        <r>
          <rPr>
            <b/>
            <sz val="9"/>
            <color indexed="81"/>
            <rFont val="Tahoma"/>
            <family val="2"/>
            <charset val="186"/>
          </rPr>
          <t>Määratud tunnihinne igale töötajale. Hinne ei saa olla otseselt lepinguline, sest see peab omela kergesti kärbitav. Peaks olema põhimõtteliselt makstav boonus mida tasutakse vaid kvaliteedi ja distsipliini griteeriumeid täites...</t>
        </r>
      </text>
    </comment>
    <comment ref="B45" authorId="0" shapeId="0">
      <text>
        <r>
          <rPr>
            <b/>
            <sz val="9"/>
            <color indexed="81"/>
            <rFont val="Tahoma"/>
            <family val="2"/>
            <charset val="186"/>
          </rPr>
          <t>Iga tuhande TK tootmisega teenitav raha sellel ajal kui masinad vahetuses  toodavad tükke</t>
        </r>
      </text>
    </comment>
    <comment ref="B50" authorId="0" shapeId="0">
      <text>
        <r>
          <rPr>
            <b/>
            <sz val="9"/>
            <color indexed="81"/>
            <rFont val="Tahoma"/>
            <family val="2"/>
            <charset val="186"/>
          </rPr>
          <t>Kaalutud % vahetusevanema tööajast</t>
        </r>
      </text>
    </comment>
    <comment ref="B51" authorId="0" shapeId="0">
      <text>
        <r>
          <rPr>
            <b/>
            <sz val="9"/>
            <color indexed="81"/>
            <rFont val="Tahoma"/>
            <family val="2"/>
            <charset val="186"/>
          </rPr>
          <t>Kui teame töötamise osakaalu siis sellest tulenevalt arvestame mitu töötundi töötasid masinad kaalutult vahetuse jooksul</t>
        </r>
      </text>
    </comment>
    <comment ref="B52" authorId="0" shapeId="0">
      <text>
        <r>
          <rPr>
            <b/>
            <sz val="9"/>
            <color indexed="81"/>
            <rFont val="Tahoma"/>
            <family val="2"/>
            <charset val="186"/>
          </rPr>
          <t>Iga toodetud TK-ga on vaja kokku arvutada, kui palju tehti ja jagada vahetuse masinate arvuga, mis annab igale erinevale normatiivile kaalu vahetusevanema TK palga väljaarvutamiseks</t>
        </r>
      </text>
    </comment>
  </commentList>
</comments>
</file>

<file path=xl/sharedStrings.xml><?xml version="1.0" encoding="utf-8"?>
<sst xmlns="http://schemas.openxmlformats.org/spreadsheetml/2006/main" count="123" uniqueCount="83">
  <si>
    <t>Mallivahetuste kaardistamine</t>
  </si>
  <si>
    <t>...</t>
  </si>
  <si>
    <t>Mallivahetuse filmimine</t>
  </si>
  <si>
    <t>Mallivahetuse analüüsimine</t>
  </si>
  <si>
    <t>Mallivahetuse struktuuri loomine</t>
  </si>
  <si>
    <t>Mallivahetuse kaardistamine</t>
  </si>
  <si>
    <t>Kaamerate paigutus tootmisse</t>
  </si>
  <si>
    <t>Waste koguse analüüsimine ja kuupõhine määramine</t>
  </si>
  <si>
    <t>Vastutav</t>
  </si>
  <si>
    <t>Seadistamise tunnihinde info kokkuvõtmine</t>
  </si>
  <si>
    <t>Tunnihinne</t>
  </si>
  <si>
    <t>Kvalifikatsioon</t>
  </si>
  <si>
    <t>Max. Vastavalt igakuisele distsipliini ja kvaliteedi tulemusele</t>
  </si>
  <si>
    <t>Tk pealt teenitav summa</t>
  </si>
  <si>
    <t>4-7</t>
  </si>
  <si>
    <t>E</t>
  </si>
  <si>
    <t>T</t>
  </si>
  <si>
    <t>K</t>
  </si>
  <si>
    <t>Meeskond</t>
  </si>
  <si>
    <t>Näidispalkade arvestamine 8 erinevat inimest 3 kuud</t>
  </si>
  <si>
    <t>JUULI</t>
  </si>
  <si>
    <t>AUGUST</t>
  </si>
  <si>
    <t>SEPTEMBER</t>
  </si>
  <si>
    <t>Parendustegevused</t>
  </si>
  <si>
    <t>TK hinnete määramine</t>
  </si>
  <si>
    <t>Tootmise korra kontrollimise väljatöötamine</t>
  </si>
  <si>
    <t>Kes kontrollib, millal kontrollib tabel</t>
  </si>
  <si>
    <t>Mida kontrollib checklisti väljatöötamine</t>
  </si>
  <si>
    <t>Kvalifikatsioon tunnihinde määramine</t>
  </si>
  <si>
    <t>Kaamerate kontrollimise põhimõtete väljatöötamine</t>
  </si>
  <si>
    <t>Vajalike lisavahendite hankimine</t>
  </si>
  <si>
    <t>Hangitud vahendite paikapanek</t>
  </si>
  <si>
    <t>5S Ümbrikumasinates</t>
  </si>
  <si>
    <t>Töökohtade esmane korrastamine</t>
  </si>
  <si>
    <t>Palgapoliitika väljatöötamine. Masinajuht, Pakkija</t>
  </si>
  <si>
    <t>Palgapoliitika väljatöötamine. Vahetusevanem</t>
  </si>
  <si>
    <t xml:space="preserve">Tk hinde määramine kuu tulemusele </t>
  </si>
  <si>
    <t>Koguse analüüsimine kuude lõikes</t>
  </si>
  <si>
    <t>Raporteerimise kontrollimise väljatöötamine</t>
  </si>
  <si>
    <t>C6</t>
  </si>
  <si>
    <t>E5</t>
  </si>
  <si>
    <t>Kogus</t>
  </si>
  <si>
    <t>0-punkt</t>
  </si>
  <si>
    <t>Tegevused uue palgasüsteemi rakendamiseks</t>
  </si>
  <si>
    <t>C6,  - E5 Millised oleks vajalikud</t>
  </si>
  <si>
    <t>MO-s on tellimusel juures seadistuse ajad</t>
  </si>
  <si>
    <t xml:space="preserve">Seadistamise tunnihinna analüüsimine, määramine </t>
  </si>
  <si>
    <t>TK hinnete analüüsimine mõõtude lõikes ja normatiivide määramine</t>
  </si>
  <si>
    <t>Kvalif. Kvaliteet/Distsipliin/ Töökohakord tabeli välja töötamine</t>
  </si>
  <si>
    <t>Ristole anda mallivahtuste ajad planeerimise tarbek ISO-olemas</t>
  </si>
  <si>
    <t>Vahetusevanem</t>
  </si>
  <si>
    <t>Palga komponendid</t>
  </si>
  <si>
    <t>Seda hinnet kasutatkse "seadistuste" ja muude mitteplaneeritud seisakute puhul. Mallivahetused on osa TK tööst ja arvestatakse eraldi!</t>
  </si>
  <si>
    <t>Normi määramisel tuleb meeles pidada, et see ei ole keskmine toodete arv päevas või tunni vaid kekmine toodete arv töötaval masinal. Ehk kui masina loendurid kaardistavad masina töötamist!</t>
  </si>
  <si>
    <t>H/Hind</t>
  </si>
  <si>
    <t>C65</t>
  </si>
  <si>
    <t>Norm 12h puhul</t>
  </si>
  <si>
    <t>Vahetusevanem tuh/tk hind €</t>
  </si>
  <si>
    <t>Masinajuht tuh/tk hind €</t>
  </si>
  <si>
    <t>Pakkija tuh/tk hind €</t>
  </si>
  <si>
    <t>Masnajuhi Teenistus ainult tükilt</t>
  </si>
  <si>
    <t>Pakkija Teenistus ainult tükilt</t>
  </si>
  <si>
    <t>Teenistus 12h eeldusel, et masin pidevalt jooksis</t>
  </si>
  <si>
    <t>Vastavalt määratud tükihindele, kuid kuna masinal on mingid min ja max kiirused siis sellest tulenevalt jääb teenitav raha mingisse teoreetilisse vahemikku</t>
  </si>
  <si>
    <t>Tehtud kogus tuh.</t>
  </si>
  <si>
    <t>TK Tööga teenis €</t>
  </si>
  <si>
    <t>Vahetuse pikkus h</t>
  </si>
  <si>
    <t>Seadistuse tunnid kogu tööajast</t>
  </si>
  <si>
    <t>Seadistuse tunni hind</t>
  </si>
  <si>
    <t>Seadistusega teenis</t>
  </si>
  <si>
    <t>Kvalifikatsiooni määr  (terve kuu sama)</t>
  </si>
  <si>
    <t>Kvalifikatsiooni tasu</t>
  </si>
  <si>
    <t>Masinajuht 1</t>
  </si>
  <si>
    <t>Kokku Teenistus päevas</t>
  </si>
  <si>
    <t>Masinajuht 2</t>
  </si>
  <si>
    <t>Masin töötas h</t>
  </si>
  <si>
    <t>Vahetused masinad töötasid %</t>
  </si>
  <si>
    <t>Masinate töötamine h</t>
  </si>
  <si>
    <t>Tehtud kogus tk C6 normiga</t>
  </si>
  <si>
    <t>Masinajuht/Pakkija</t>
  </si>
  <si>
    <t>C6 Tuh/Tk hind (vahetusevanema)</t>
  </si>
  <si>
    <t>Tuh/Tk hind (C6)</t>
  </si>
  <si>
    <t>5-8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</si>
</sst>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 &quot;€&quot;"/>
    <numFmt numFmtId="165" formatCode="0.0"/>
  </numFmts>
  <fonts count="1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9"/>
      <color indexed="81"/>
      <name val="Tahoma"/>
      <charset val="1"/>
    </font>
    <font>
      <b/>
      <sz val="11"/>
      <color theme="1"/>
      <name val="Calibri"/>
      <family val="2"/>
      <charset val="186"/>
      <scheme val="minor"/>
    </font>
    <font>
      <b/>
      <sz val="9"/>
      <color indexed="81"/>
      <name val="Tahoma"/>
      <family val="2"/>
      <charset val="186"/>
    </font>
    <font>
      <b/>
      <sz val="11"/>
      <color rgb="FFFF0000"/>
      <name val="Calibri"/>
      <family val="2"/>
      <charset val="186"/>
      <scheme val="minor"/>
    </font>
    <font>
      <b/>
      <sz val="11"/>
      <name val="Calibri"/>
      <family val="2"/>
      <charset val="186"/>
      <scheme val="minor"/>
    </font>
    <font>
      <sz val="11"/>
      <name val="Calibri"/>
      <family val="2"/>
      <scheme val="minor"/>
    </font>
    <font>
      <sz val="11"/>
      <name val="Calibri"/>
      <family val="2"/>
      <charset val="186"/>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30">
    <xf numFmtId="0" fontId="0" fillId="0" borderId="0" xfId="0"/>
    <xf numFmtId="0" fontId="5" fillId="0" borderId="0" xfId="0" applyFont="1"/>
    <xf numFmtId="0" fontId="3" fillId="0" borderId="0" xfId="0" applyFont="1"/>
    <xf numFmtId="6" fontId="5" fillId="0" borderId="0" xfId="0" applyNumberFormat="1" applyFont="1"/>
    <xf numFmtId="164" fontId="5" fillId="0" borderId="0" xfId="0" applyNumberFormat="1" applyFont="1"/>
    <xf numFmtId="0" fontId="5" fillId="0" borderId="0" xfId="0" applyFont="1" applyAlignment="1">
      <alignment horizontal="center"/>
    </xf>
    <xf numFmtId="0" fontId="8" fillId="0" borderId="0" xfId="0" applyFont="1"/>
    <xf numFmtId="165" fontId="0" fillId="0" borderId="0" xfId="0" applyNumberFormat="1"/>
    <xf numFmtId="0" fontId="5" fillId="0" borderId="1" xfId="0" applyFont="1" applyBorder="1"/>
    <xf numFmtId="0" fontId="7" fillId="0" borderId="1" xfId="0" applyFont="1" applyBorder="1"/>
    <xf numFmtId="0" fontId="0" fillId="0" borderId="0" xfId="0" applyAlignment="1">
      <alignment horizontal="center"/>
    </xf>
    <xf numFmtId="0" fontId="0" fillId="0" borderId="0" xfId="0" quotePrefix="1" applyAlignment="1">
      <alignment horizontal="left"/>
    </xf>
    <xf numFmtId="16" fontId="0" fillId="0" borderId="0" xfId="0" quotePrefix="1" applyNumberFormat="1" applyAlignment="1">
      <alignment horizontal="right"/>
    </xf>
    <xf numFmtId="0" fontId="0" fillId="0" borderId="0" xfId="0" applyAlignment="1">
      <alignment horizontal="right"/>
    </xf>
    <xf numFmtId="0" fontId="0" fillId="0" borderId="0" xfId="0" applyAlignment="1"/>
    <xf numFmtId="2" fontId="0" fillId="0" borderId="0" xfId="0" applyNumberFormat="1" applyAlignment="1"/>
    <xf numFmtId="165" fontId="9" fillId="0" borderId="1" xfId="0" applyNumberFormat="1" applyFont="1" applyBorder="1"/>
    <xf numFmtId="165" fontId="10" fillId="0" borderId="1" xfId="0" applyNumberFormat="1" applyFont="1" applyBorder="1"/>
    <xf numFmtId="165" fontId="0" fillId="0" borderId="1" xfId="0" applyNumberFormat="1" applyBorder="1"/>
    <xf numFmtId="0" fontId="8" fillId="0" borderId="1" xfId="0" applyFont="1" applyBorder="1"/>
    <xf numFmtId="165" fontId="2" fillId="0" borderId="1" xfId="0" applyNumberFormat="1" applyFont="1" applyBorder="1"/>
    <xf numFmtId="0" fontId="2" fillId="0" borderId="0" xfId="0" applyFont="1"/>
    <xf numFmtId="0" fontId="2" fillId="0" borderId="0" xfId="0" applyFont="1" applyAlignment="1">
      <alignment horizontal="right"/>
    </xf>
    <xf numFmtId="6" fontId="5" fillId="0" borderId="0" xfId="0" applyNumberFormat="1" applyFont="1" applyAlignment="1">
      <alignment horizontal="right"/>
    </xf>
    <xf numFmtId="0" fontId="5" fillId="0" borderId="0" xfId="0" applyFont="1" applyAlignment="1">
      <alignment horizontal="right"/>
    </xf>
    <xf numFmtId="9" fontId="0" fillId="0" borderId="0" xfId="1" applyFont="1"/>
    <xf numFmtId="0" fontId="0" fillId="0" borderId="0" xfId="1" applyNumberFormat="1" applyFont="1"/>
    <xf numFmtId="0" fontId="1" fillId="0" borderId="0" xfId="0" applyFont="1"/>
    <xf numFmtId="0" fontId="0" fillId="0" borderId="0" xfId="0" applyAlignment="1">
      <alignment horizontal="center" wrapText="1"/>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V50"/>
  <sheetViews>
    <sheetView tabSelected="1" zoomScaleNormal="100" workbookViewId="0">
      <selection activeCell="I18" sqref="I18"/>
    </sheetView>
  </sheetViews>
  <sheetFormatPr defaultRowHeight="15" x14ac:dyDescent="0.25"/>
  <cols>
    <col min="1" max="1" width="13.42578125" customWidth="1"/>
    <col min="2" max="2" width="63.42578125" bestFit="1" customWidth="1"/>
    <col min="4" max="4" width="35.28515625" customWidth="1"/>
    <col min="5" max="100" width="3.42578125" customWidth="1"/>
  </cols>
  <sheetData>
    <row r="3" spans="2:100" x14ac:dyDescent="0.25">
      <c r="E3" s="28" t="s">
        <v>20</v>
      </c>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t="s">
        <v>21</v>
      </c>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t="s">
        <v>22</v>
      </c>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row>
    <row r="4" spans="2:100" x14ac:dyDescent="0.25">
      <c r="B4" s="1" t="s">
        <v>43</v>
      </c>
      <c r="C4" t="s">
        <v>8</v>
      </c>
      <c r="D4" t="s">
        <v>18</v>
      </c>
      <c r="E4">
        <f ca="1">DAY(TODAY())</f>
        <v>3</v>
      </c>
      <c r="F4">
        <f ca="1">DAY(TODAY()+E4+2)</f>
        <v>8</v>
      </c>
      <c r="G4">
        <f t="shared" ref="G4:BR4" ca="1" si="0">DAY(TODAY()+F4+2)</f>
        <v>13</v>
      </c>
      <c r="H4">
        <f ca="1">DAY(TODAY()+G4+2)</f>
        <v>18</v>
      </c>
      <c r="I4">
        <f t="shared" ca="1" si="0"/>
        <v>23</v>
      </c>
      <c r="J4">
        <f t="shared" ca="1" si="0"/>
        <v>28</v>
      </c>
      <c r="K4">
        <f t="shared" ca="1" si="0"/>
        <v>2</v>
      </c>
      <c r="L4">
        <f t="shared" ca="1" si="0"/>
        <v>7</v>
      </c>
      <c r="M4">
        <f t="shared" ca="1" si="0"/>
        <v>12</v>
      </c>
      <c r="N4">
        <f t="shared" ca="1" si="0"/>
        <v>17</v>
      </c>
      <c r="O4">
        <f t="shared" ca="1" si="0"/>
        <v>22</v>
      </c>
      <c r="P4">
        <f t="shared" ca="1" si="0"/>
        <v>27</v>
      </c>
      <c r="Q4">
        <f t="shared" ca="1" si="0"/>
        <v>1</v>
      </c>
      <c r="R4">
        <f t="shared" ca="1" si="0"/>
        <v>6</v>
      </c>
      <c r="S4">
        <f t="shared" ca="1" si="0"/>
        <v>11</v>
      </c>
      <c r="T4">
        <f t="shared" ca="1" si="0"/>
        <v>16</v>
      </c>
      <c r="U4">
        <f t="shared" ca="1" si="0"/>
        <v>21</v>
      </c>
      <c r="V4">
        <f t="shared" ca="1" si="0"/>
        <v>26</v>
      </c>
      <c r="W4">
        <f t="shared" ca="1" si="0"/>
        <v>31</v>
      </c>
      <c r="X4">
        <f t="shared" ca="1" si="0"/>
        <v>5</v>
      </c>
      <c r="Y4">
        <f t="shared" ca="1" si="0"/>
        <v>10</v>
      </c>
      <c r="Z4">
        <f t="shared" ca="1" si="0"/>
        <v>15</v>
      </c>
      <c r="AA4">
        <f t="shared" ca="1" si="0"/>
        <v>20</v>
      </c>
      <c r="AB4">
        <f t="shared" ca="1" si="0"/>
        <v>25</v>
      </c>
      <c r="AC4">
        <f t="shared" ca="1" si="0"/>
        <v>30</v>
      </c>
      <c r="AD4">
        <f t="shared" ca="1" si="0"/>
        <v>4</v>
      </c>
      <c r="AE4">
        <f t="shared" ca="1" si="0"/>
        <v>9</v>
      </c>
      <c r="AF4">
        <f t="shared" ca="1" si="0"/>
        <v>14</v>
      </c>
      <c r="AG4">
        <f t="shared" ca="1" si="0"/>
        <v>19</v>
      </c>
      <c r="AH4">
        <f t="shared" ca="1" si="0"/>
        <v>24</v>
      </c>
      <c r="AI4">
        <f t="shared" ca="1" si="0"/>
        <v>29</v>
      </c>
      <c r="AJ4">
        <f t="shared" ca="1" si="0"/>
        <v>3</v>
      </c>
      <c r="AK4">
        <f t="shared" ca="1" si="0"/>
        <v>8</v>
      </c>
      <c r="AL4">
        <f t="shared" ca="1" si="0"/>
        <v>13</v>
      </c>
      <c r="AM4">
        <f t="shared" ca="1" si="0"/>
        <v>18</v>
      </c>
      <c r="AN4">
        <f t="shared" ca="1" si="0"/>
        <v>23</v>
      </c>
      <c r="AO4">
        <f t="shared" ca="1" si="0"/>
        <v>28</v>
      </c>
      <c r="AP4">
        <f t="shared" ca="1" si="0"/>
        <v>2</v>
      </c>
      <c r="AQ4">
        <f t="shared" ca="1" si="0"/>
        <v>7</v>
      </c>
      <c r="AR4">
        <f t="shared" ca="1" si="0"/>
        <v>12</v>
      </c>
      <c r="AS4">
        <f t="shared" ca="1" si="0"/>
        <v>17</v>
      </c>
      <c r="AT4">
        <f t="shared" ca="1" si="0"/>
        <v>22</v>
      </c>
      <c r="AU4">
        <f t="shared" ca="1" si="0"/>
        <v>27</v>
      </c>
      <c r="AV4">
        <f t="shared" ca="1" si="0"/>
        <v>1</v>
      </c>
      <c r="AW4">
        <f t="shared" ca="1" si="0"/>
        <v>6</v>
      </c>
      <c r="AX4">
        <f t="shared" ca="1" si="0"/>
        <v>11</v>
      </c>
      <c r="AY4">
        <f t="shared" ca="1" si="0"/>
        <v>16</v>
      </c>
      <c r="AZ4">
        <f t="shared" ca="1" si="0"/>
        <v>21</v>
      </c>
      <c r="BA4">
        <f t="shared" ca="1" si="0"/>
        <v>26</v>
      </c>
      <c r="BB4">
        <f t="shared" ca="1" si="0"/>
        <v>31</v>
      </c>
      <c r="BC4">
        <f t="shared" ca="1" si="0"/>
        <v>5</v>
      </c>
      <c r="BD4">
        <f t="shared" ca="1" si="0"/>
        <v>10</v>
      </c>
      <c r="BE4">
        <f t="shared" ca="1" si="0"/>
        <v>15</v>
      </c>
      <c r="BF4">
        <f t="shared" ca="1" si="0"/>
        <v>20</v>
      </c>
      <c r="BG4">
        <f t="shared" ca="1" si="0"/>
        <v>25</v>
      </c>
      <c r="BH4">
        <f t="shared" ca="1" si="0"/>
        <v>30</v>
      </c>
      <c r="BI4">
        <f t="shared" ca="1" si="0"/>
        <v>4</v>
      </c>
      <c r="BJ4">
        <f t="shared" ca="1" si="0"/>
        <v>9</v>
      </c>
      <c r="BK4">
        <f t="shared" ca="1" si="0"/>
        <v>14</v>
      </c>
      <c r="BL4">
        <f t="shared" ca="1" si="0"/>
        <v>19</v>
      </c>
      <c r="BM4">
        <f t="shared" ca="1" si="0"/>
        <v>24</v>
      </c>
      <c r="BN4">
        <f t="shared" ca="1" si="0"/>
        <v>29</v>
      </c>
      <c r="BO4">
        <f t="shared" ca="1" si="0"/>
        <v>3</v>
      </c>
      <c r="BP4">
        <f t="shared" ca="1" si="0"/>
        <v>8</v>
      </c>
      <c r="BQ4">
        <f t="shared" ca="1" si="0"/>
        <v>13</v>
      </c>
      <c r="BR4">
        <f t="shared" ca="1" si="0"/>
        <v>18</v>
      </c>
      <c r="BS4">
        <f t="shared" ref="BS4:CV4" ca="1" si="1">DAY(TODAY()+BR4+2)</f>
        <v>23</v>
      </c>
      <c r="BT4">
        <f t="shared" ca="1" si="1"/>
        <v>28</v>
      </c>
      <c r="BU4">
        <f t="shared" ca="1" si="1"/>
        <v>2</v>
      </c>
      <c r="BV4">
        <f t="shared" ca="1" si="1"/>
        <v>7</v>
      </c>
      <c r="BW4">
        <f t="shared" ca="1" si="1"/>
        <v>12</v>
      </c>
      <c r="BX4">
        <f t="shared" ca="1" si="1"/>
        <v>17</v>
      </c>
      <c r="BY4">
        <f t="shared" ca="1" si="1"/>
        <v>22</v>
      </c>
      <c r="BZ4">
        <f t="shared" ca="1" si="1"/>
        <v>27</v>
      </c>
      <c r="CA4">
        <f t="shared" ca="1" si="1"/>
        <v>1</v>
      </c>
      <c r="CB4">
        <f t="shared" ca="1" si="1"/>
        <v>6</v>
      </c>
      <c r="CC4">
        <f t="shared" ca="1" si="1"/>
        <v>11</v>
      </c>
      <c r="CD4">
        <f t="shared" ca="1" si="1"/>
        <v>16</v>
      </c>
      <c r="CE4">
        <f t="shared" ca="1" si="1"/>
        <v>21</v>
      </c>
      <c r="CF4">
        <f t="shared" ca="1" si="1"/>
        <v>26</v>
      </c>
      <c r="CG4">
        <f t="shared" ca="1" si="1"/>
        <v>31</v>
      </c>
      <c r="CH4">
        <f t="shared" ca="1" si="1"/>
        <v>5</v>
      </c>
      <c r="CI4">
        <f t="shared" ca="1" si="1"/>
        <v>10</v>
      </c>
      <c r="CJ4">
        <f t="shared" ca="1" si="1"/>
        <v>15</v>
      </c>
      <c r="CK4">
        <f t="shared" ca="1" si="1"/>
        <v>20</v>
      </c>
      <c r="CL4">
        <f t="shared" ca="1" si="1"/>
        <v>25</v>
      </c>
      <c r="CM4">
        <f t="shared" ca="1" si="1"/>
        <v>30</v>
      </c>
      <c r="CN4">
        <f t="shared" ca="1" si="1"/>
        <v>4</v>
      </c>
      <c r="CO4">
        <f t="shared" ca="1" si="1"/>
        <v>9</v>
      </c>
      <c r="CP4">
        <f t="shared" ca="1" si="1"/>
        <v>14</v>
      </c>
      <c r="CQ4">
        <f t="shared" ca="1" si="1"/>
        <v>19</v>
      </c>
      <c r="CR4">
        <f t="shared" ca="1" si="1"/>
        <v>24</v>
      </c>
      <c r="CS4">
        <f t="shared" ca="1" si="1"/>
        <v>29</v>
      </c>
      <c r="CT4">
        <f t="shared" ca="1" si="1"/>
        <v>3</v>
      </c>
      <c r="CU4">
        <f t="shared" ca="1" si="1"/>
        <v>8</v>
      </c>
      <c r="CV4">
        <f t="shared" ca="1" si="1"/>
        <v>13</v>
      </c>
    </row>
    <row r="6" spans="2:100" x14ac:dyDescent="0.25">
      <c r="B6" s="1" t="s">
        <v>0</v>
      </c>
    </row>
    <row r="7" spans="2:100" x14ac:dyDescent="0.25">
      <c r="B7" t="s">
        <v>44</v>
      </c>
    </row>
    <row r="8" spans="2:100" x14ac:dyDescent="0.25">
      <c r="B8" t="s">
        <v>1</v>
      </c>
    </row>
    <row r="9" spans="2:100" x14ac:dyDescent="0.25">
      <c r="B9" t="s">
        <v>1</v>
      </c>
    </row>
    <row r="10" spans="2:100" x14ac:dyDescent="0.25">
      <c r="B10" t="s">
        <v>2</v>
      </c>
    </row>
    <row r="11" spans="2:100" x14ac:dyDescent="0.25">
      <c r="B11" t="s">
        <v>3</v>
      </c>
    </row>
    <row r="12" spans="2:100" x14ac:dyDescent="0.25">
      <c r="B12" t="s">
        <v>23</v>
      </c>
    </row>
    <row r="13" spans="2:100" x14ac:dyDescent="0.25">
      <c r="B13" t="s">
        <v>2</v>
      </c>
    </row>
    <row r="14" spans="2:100" x14ac:dyDescent="0.25">
      <c r="B14" t="s">
        <v>5</v>
      </c>
    </row>
    <row r="15" spans="2:100" x14ac:dyDescent="0.25">
      <c r="B15" t="s">
        <v>4</v>
      </c>
    </row>
    <row r="16" spans="2:100" x14ac:dyDescent="0.25">
      <c r="B16" t="s">
        <v>45</v>
      </c>
    </row>
    <row r="18" spans="1:2" x14ac:dyDescent="0.25">
      <c r="B18" s="6" t="s">
        <v>49</v>
      </c>
    </row>
    <row r="20" spans="1:2" x14ac:dyDescent="0.25">
      <c r="B20" s="1" t="s">
        <v>34</v>
      </c>
    </row>
    <row r="21" spans="1:2" x14ac:dyDescent="0.25">
      <c r="B21" t="s">
        <v>9</v>
      </c>
    </row>
    <row r="22" spans="1:2" x14ac:dyDescent="0.25">
      <c r="B22" t="s">
        <v>46</v>
      </c>
    </row>
    <row r="24" spans="1:2" x14ac:dyDescent="0.25">
      <c r="B24" t="s">
        <v>47</v>
      </c>
    </row>
    <row r="25" spans="1:2" x14ac:dyDescent="0.25">
      <c r="B25" t="s">
        <v>24</v>
      </c>
    </row>
    <row r="27" spans="1:2" x14ac:dyDescent="0.25">
      <c r="A27" s="1"/>
      <c r="B27" t="s">
        <v>7</v>
      </c>
    </row>
    <row r="29" spans="1:2" x14ac:dyDescent="0.25">
      <c r="B29" s="2" t="s">
        <v>28</v>
      </c>
    </row>
    <row r="30" spans="1:2" x14ac:dyDescent="0.25">
      <c r="B30" t="s">
        <v>48</v>
      </c>
    </row>
    <row r="32" spans="1:2" x14ac:dyDescent="0.25">
      <c r="B32" t="s">
        <v>19</v>
      </c>
    </row>
    <row r="34" spans="2:2" x14ac:dyDescent="0.25">
      <c r="B34" s="1" t="s">
        <v>35</v>
      </c>
    </row>
    <row r="35" spans="2:2" x14ac:dyDescent="0.25">
      <c r="B35" t="s">
        <v>37</v>
      </c>
    </row>
    <row r="36" spans="2:2" x14ac:dyDescent="0.25">
      <c r="B36" s="2" t="s">
        <v>36</v>
      </c>
    </row>
    <row r="37" spans="2:2" x14ac:dyDescent="0.25">
      <c r="B37" s="1"/>
    </row>
    <row r="38" spans="2:2" x14ac:dyDescent="0.25">
      <c r="B38" s="1" t="s">
        <v>32</v>
      </c>
    </row>
    <row r="39" spans="2:2" x14ac:dyDescent="0.25">
      <c r="B39" s="2" t="s">
        <v>33</v>
      </c>
    </row>
    <row r="40" spans="2:2" x14ac:dyDescent="0.25">
      <c r="B40" t="s">
        <v>30</v>
      </c>
    </row>
    <row r="41" spans="2:2" x14ac:dyDescent="0.25">
      <c r="B41" t="s">
        <v>31</v>
      </c>
    </row>
    <row r="43" spans="2:2" x14ac:dyDescent="0.25">
      <c r="B43" s="1" t="s">
        <v>25</v>
      </c>
    </row>
    <row r="44" spans="2:2" x14ac:dyDescent="0.25">
      <c r="B44" s="2" t="s">
        <v>26</v>
      </c>
    </row>
    <row r="45" spans="2:2" x14ac:dyDescent="0.25">
      <c r="B45" s="2" t="s">
        <v>27</v>
      </c>
    </row>
    <row r="46" spans="2:2" x14ac:dyDescent="0.25">
      <c r="B46" s="2"/>
    </row>
    <row r="47" spans="2:2" x14ac:dyDescent="0.25">
      <c r="B47" s="1" t="s">
        <v>6</v>
      </c>
    </row>
    <row r="48" spans="2:2" x14ac:dyDescent="0.25">
      <c r="B48" s="2" t="s">
        <v>29</v>
      </c>
    </row>
    <row r="50" spans="2:2" x14ac:dyDescent="0.25">
      <c r="B50" s="1" t="s">
        <v>38</v>
      </c>
    </row>
  </sheetData>
  <mergeCells count="3">
    <mergeCell ref="E3:AL3"/>
    <mergeCell ref="AM3:BQ3"/>
    <mergeCell ref="BR3:CV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V20"/>
  <sheetViews>
    <sheetView workbookViewId="0">
      <selection activeCell="B23" sqref="B23"/>
    </sheetView>
  </sheetViews>
  <sheetFormatPr defaultRowHeight="15" x14ac:dyDescent="0.25"/>
  <cols>
    <col min="2" max="2" width="33.28515625" customWidth="1"/>
    <col min="3" max="22" width="7.85546875" customWidth="1"/>
  </cols>
  <sheetData>
    <row r="5" spans="2:18" x14ac:dyDescent="0.25">
      <c r="B5" s="1" t="s">
        <v>53</v>
      </c>
    </row>
    <row r="7" spans="2:18" x14ac:dyDescent="0.25">
      <c r="C7" s="5" t="s">
        <v>54</v>
      </c>
      <c r="D7" s="10" t="s">
        <v>39</v>
      </c>
      <c r="E7" s="10" t="s">
        <v>40</v>
      </c>
      <c r="F7" s="10" t="s">
        <v>55</v>
      </c>
      <c r="G7" s="10" t="s">
        <v>1</v>
      </c>
      <c r="H7" s="10"/>
      <c r="I7" s="10"/>
      <c r="J7" s="10"/>
      <c r="K7" s="10"/>
      <c r="L7" s="10"/>
      <c r="M7" s="10"/>
      <c r="N7" s="10"/>
      <c r="O7" s="10"/>
      <c r="P7" s="10"/>
      <c r="Q7" s="10"/>
      <c r="R7" s="10"/>
    </row>
    <row r="8" spans="2:18" x14ac:dyDescent="0.25">
      <c r="B8" s="1" t="s">
        <v>56</v>
      </c>
      <c r="C8" s="1"/>
      <c r="D8" s="1">
        <v>450</v>
      </c>
      <c r="E8" t="s">
        <v>1</v>
      </c>
    </row>
    <row r="9" spans="2:18" x14ac:dyDescent="0.25">
      <c r="B9" t="s">
        <v>57</v>
      </c>
      <c r="C9" s="5">
        <v>7</v>
      </c>
      <c r="D9" s="15">
        <f>(C9*12)/$D$8</f>
        <v>0.18666666666666668</v>
      </c>
    </row>
    <row r="10" spans="2:18" x14ac:dyDescent="0.25">
      <c r="B10" t="s">
        <v>58</v>
      </c>
      <c r="C10" s="5">
        <v>6</v>
      </c>
      <c r="D10" s="15">
        <f>(C10*12)/$D$8</f>
        <v>0.16</v>
      </c>
    </row>
    <row r="11" spans="2:18" x14ac:dyDescent="0.25">
      <c r="B11" t="s">
        <v>59</v>
      </c>
      <c r="C11" s="5">
        <v>5</v>
      </c>
      <c r="D11" s="15">
        <f>(C11*12)/$D$8</f>
        <v>0.13333333333333333</v>
      </c>
    </row>
    <row r="12" spans="2:18" x14ac:dyDescent="0.25">
      <c r="D12" s="14"/>
    </row>
    <row r="16" spans="2:18" x14ac:dyDescent="0.25">
      <c r="C16" s="1" t="s">
        <v>39</v>
      </c>
      <c r="D16" s="1" t="s">
        <v>62</v>
      </c>
    </row>
    <row r="17" spans="2:22" x14ac:dyDescent="0.25">
      <c r="B17" s="1"/>
      <c r="C17" s="1"/>
      <c r="D17" s="1"/>
      <c r="E17" s="1"/>
      <c r="F17" s="1"/>
      <c r="G17" s="1"/>
      <c r="H17" s="1"/>
      <c r="I17" s="1"/>
      <c r="J17" s="1" t="s">
        <v>42</v>
      </c>
    </row>
    <row r="18" spans="2:22" x14ac:dyDescent="0.25">
      <c r="B18" s="8" t="s">
        <v>41</v>
      </c>
      <c r="C18" s="19">
        <v>380</v>
      </c>
      <c r="D18" s="19">
        <v>390</v>
      </c>
      <c r="E18" s="19">
        <v>400</v>
      </c>
      <c r="F18" s="19">
        <v>410</v>
      </c>
      <c r="G18" s="19">
        <v>420</v>
      </c>
      <c r="H18" s="19">
        <v>430</v>
      </c>
      <c r="I18" s="19">
        <v>440</v>
      </c>
      <c r="J18" s="9">
        <v>450</v>
      </c>
      <c r="K18" s="8">
        <v>460</v>
      </c>
      <c r="L18" s="8">
        <v>470</v>
      </c>
      <c r="M18" s="8">
        <v>480</v>
      </c>
      <c r="N18" s="8">
        <v>490</v>
      </c>
      <c r="O18" s="8">
        <v>500</v>
      </c>
      <c r="P18" s="8">
        <v>510</v>
      </c>
      <c r="Q18" s="8">
        <v>520</v>
      </c>
      <c r="R18" s="8">
        <v>530</v>
      </c>
      <c r="S18" s="8">
        <v>540</v>
      </c>
      <c r="T18" s="8">
        <v>550</v>
      </c>
      <c r="U18" s="8">
        <v>560</v>
      </c>
      <c r="V18" s="8">
        <v>570</v>
      </c>
    </row>
    <row r="19" spans="2:22" x14ac:dyDescent="0.25">
      <c r="B19" s="8" t="s">
        <v>60</v>
      </c>
      <c r="C19" s="16">
        <f t="shared" ref="C19:V19" si="0">($D$10*C18)</f>
        <v>60.800000000000004</v>
      </c>
      <c r="D19" s="17">
        <f t="shared" si="0"/>
        <v>62.4</v>
      </c>
      <c r="E19" s="17">
        <f t="shared" si="0"/>
        <v>64</v>
      </c>
      <c r="F19" s="17">
        <f t="shared" si="0"/>
        <v>65.599999999999994</v>
      </c>
      <c r="G19" s="17">
        <f t="shared" si="0"/>
        <v>67.2</v>
      </c>
      <c r="H19" s="17">
        <f t="shared" si="0"/>
        <v>68.8</v>
      </c>
      <c r="I19" s="16">
        <f t="shared" si="0"/>
        <v>70.400000000000006</v>
      </c>
      <c r="J19" s="20">
        <f t="shared" si="0"/>
        <v>72</v>
      </c>
      <c r="K19" s="18">
        <f t="shared" si="0"/>
        <v>73.600000000000009</v>
      </c>
      <c r="L19" s="18">
        <f t="shared" si="0"/>
        <v>75.2</v>
      </c>
      <c r="M19" s="18">
        <f t="shared" si="0"/>
        <v>76.8</v>
      </c>
      <c r="N19" s="18">
        <f t="shared" si="0"/>
        <v>78.400000000000006</v>
      </c>
      <c r="O19" s="18">
        <f t="shared" si="0"/>
        <v>80</v>
      </c>
      <c r="P19" s="18">
        <f t="shared" si="0"/>
        <v>81.600000000000009</v>
      </c>
      <c r="Q19" s="18">
        <f t="shared" si="0"/>
        <v>83.2</v>
      </c>
      <c r="R19" s="18">
        <f t="shared" si="0"/>
        <v>84.8</v>
      </c>
      <c r="S19" s="18">
        <f t="shared" si="0"/>
        <v>86.4</v>
      </c>
      <c r="T19" s="18">
        <f t="shared" si="0"/>
        <v>88</v>
      </c>
      <c r="U19" s="18">
        <f t="shared" si="0"/>
        <v>89.600000000000009</v>
      </c>
      <c r="V19" s="18">
        <f t="shared" si="0"/>
        <v>91.2</v>
      </c>
    </row>
    <row r="20" spans="2:22" x14ac:dyDescent="0.25">
      <c r="B20" s="8" t="s">
        <v>61</v>
      </c>
      <c r="C20" s="16">
        <f>($D$11*C18)</f>
        <v>50.666666666666664</v>
      </c>
      <c r="D20" s="16">
        <f t="shared" ref="D20:V20" si="1">($D$11*D18)</f>
        <v>52</v>
      </c>
      <c r="E20" s="16">
        <f t="shared" si="1"/>
        <v>53.333333333333336</v>
      </c>
      <c r="F20" s="16">
        <f t="shared" si="1"/>
        <v>54.666666666666664</v>
      </c>
      <c r="G20" s="16">
        <f t="shared" si="1"/>
        <v>56</v>
      </c>
      <c r="H20" s="16">
        <f t="shared" si="1"/>
        <v>57.333333333333336</v>
      </c>
      <c r="I20" s="16">
        <f t="shared" si="1"/>
        <v>58.666666666666664</v>
      </c>
      <c r="J20" s="16">
        <f t="shared" si="1"/>
        <v>60</v>
      </c>
      <c r="K20" s="16">
        <f t="shared" si="1"/>
        <v>61.333333333333336</v>
      </c>
      <c r="L20" s="16">
        <f t="shared" si="1"/>
        <v>62.666666666666664</v>
      </c>
      <c r="M20" s="16">
        <f t="shared" si="1"/>
        <v>64</v>
      </c>
      <c r="N20" s="16">
        <f t="shared" si="1"/>
        <v>65.333333333333329</v>
      </c>
      <c r="O20" s="16">
        <f t="shared" si="1"/>
        <v>66.666666666666671</v>
      </c>
      <c r="P20" s="16">
        <f t="shared" si="1"/>
        <v>68</v>
      </c>
      <c r="Q20" s="16">
        <f t="shared" si="1"/>
        <v>69.333333333333329</v>
      </c>
      <c r="R20" s="16">
        <f t="shared" si="1"/>
        <v>70.666666666666671</v>
      </c>
      <c r="S20" s="16">
        <f t="shared" si="1"/>
        <v>72</v>
      </c>
      <c r="T20" s="16">
        <f t="shared" si="1"/>
        <v>73.333333333333329</v>
      </c>
      <c r="U20" s="16">
        <f t="shared" si="1"/>
        <v>74.666666666666671</v>
      </c>
      <c r="V20" s="16">
        <f t="shared" si="1"/>
        <v>76</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H60"/>
  <sheetViews>
    <sheetView workbookViewId="0">
      <selection activeCell="H56" sqref="H56"/>
    </sheetView>
  </sheetViews>
  <sheetFormatPr defaultRowHeight="15" x14ac:dyDescent="0.25"/>
  <cols>
    <col min="2" max="2" width="30.85546875" customWidth="1"/>
    <col min="3" max="3" width="7.7109375" customWidth="1"/>
  </cols>
  <sheetData>
    <row r="4" spans="2:5" x14ac:dyDescent="0.25">
      <c r="B4" s="1" t="s">
        <v>79</v>
      </c>
    </row>
    <row r="6" spans="2:5" x14ac:dyDescent="0.25">
      <c r="B6" s="1" t="s">
        <v>51</v>
      </c>
    </row>
    <row r="7" spans="2:5" x14ac:dyDescent="0.25">
      <c r="B7" t="s">
        <v>10</v>
      </c>
      <c r="C7">
        <v>5</v>
      </c>
      <c r="D7" t="s">
        <v>52</v>
      </c>
    </row>
    <row r="8" spans="2:5" x14ac:dyDescent="0.25">
      <c r="B8" t="s">
        <v>11</v>
      </c>
      <c r="C8">
        <v>2</v>
      </c>
      <c r="D8" t="s">
        <v>12</v>
      </c>
    </row>
    <row r="9" spans="2:5" x14ac:dyDescent="0.25">
      <c r="B9" t="s">
        <v>13</v>
      </c>
      <c r="C9" s="12" t="s">
        <v>14</v>
      </c>
      <c r="D9" s="11" t="s">
        <v>63</v>
      </c>
    </row>
    <row r="12" spans="2:5" x14ac:dyDescent="0.25">
      <c r="B12" s="1" t="s">
        <v>72</v>
      </c>
      <c r="C12" s="5" t="s">
        <v>15</v>
      </c>
      <c r="D12" s="5" t="s">
        <v>16</v>
      </c>
      <c r="E12" s="5" t="s">
        <v>17</v>
      </c>
    </row>
    <row r="13" spans="2:5" x14ac:dyDescent="0.25">
      <c r="B13" s="21" t="s">
        <v>66</v>
      </c>
      <c r="C13" s="22">
        <v>12</v>
      </c>
      <c r="D13" s="22">
        <v>12</v>
      </c>
      <c r="E13" s="22">
        <v>12</v>
      </c>
    </row>
    <row r="14" spans="2:5" x14ac:dyDescent="0.25">
      <c r="B14" s="21" t="s">
        <v>75</v>
      </c>
      <c r="C14" s="22">
        <v>0</v>
      </c>
      <c r="D14" s="22">
        <v>6</v>
      </c>
      <c r="E14" s="22">
        <v>10</v>
      </c>
    </row>
    <row r="15" spans="2:5" x14ac:dyDescent="0.25">
      <c r="B15" s="21" t="s">
        <v>64</v>
      </c>
      <c r="C15" s="22">
        <v>0</v>
      </c>
      <c r="D15" s="22">
        <v>275</v>
      </c>
      <c r="E15" s="22">
        <v>450</v>
      </c>
    </row>
    <row r="16" spans="2:5" x14ac:dyDescent="0.25">
      <c r="B16" s="27" t="s">
        <v>81</v>
      </c>
      <c r="C16" s="22">
        <v>0.16</v>
      </c>
      <c r="D16" s="22">
        <v>0.16</v>
      </c>
      <c r="E16" s="22">
        <v>0.16</v>
      </c>
    </row>
    <row r="17" spans="2:6" x14ac:dyDescent="0.25">
      <c r="B17" s="1" t="s">
        <v>65</v>
      </c>
      <c r="C17" s="24">
        <f>C16*C15</f>
        <v>0</v>
      </c>
      <c r="D17" s="24">
        <f t="shared" ref="D17:E17" si="0">D16*D15</f>
        <v>44</v>
      </c>
      <c r="E17" s="24">
        <f t="shared" si="0"/>
        <v>72</v>
      </c>
    </row>
    <row r="18" spans="2:6" x14ac:dyDescent="0.25">
      <c r="B18" t="s">
        <v>67</v>
      </c>
      <c r="C18" s="13">
        <v>12</v>
      </c>
      <c r="D18" s="13">
        <v>6</v>
      </c>
      <c r="E18" s="13">
        <v>2</v>
      </c>
    </row>
    <row r="19" spans="2:6" x14ac:dyDescent="0.25">
      <c r="B19" s="21" t="s">
        <v>68</v>
      </c>
      <c r="C19" s="22">
        <v>5</v>
      </c>
      <c r="D19" s="22">
        <v>5</v>
      </c>
      <c r="E19" s="22">
        <v>5</v>
      </c>
    </row>
    <row r="20" spans="2:6" x14ac:dyDescent="0.25">
      <c r="B20" s="1" t="s">
        <v>69</v>
      </c>
      <c r="C20" s="24">
        <f>C19*C18</f>
        <v>60</v>
      </c>
      <c r="D20" s="24">
        <f t="shared" ref="D20:E20" si="1">D19*D18</f>
        <v>30</v>
      </c>
      <c r="E20" s="24">
        <f t="shared" si="1"/>
        <v>10</v>
      </c>
    </row>
    <row r="21" spans="2:6" x14ac:dyDescent="0.25">
      <c r="B21" s="21" t="s">
        <v>70</v>
      </c>
      <c r="C21" s="22">
        <v>2</v>
      </c>
      <c r="D21" s="22">
        <v>2</v>
      </c>
      <c r="E21" s="22">
        <v>2</v>
      </c>
    </row>
    <row r="22" spans="2:6" x14ac:dyDescent="0.25">
      <c r="B22" s="1" t="s">
        <v>71</v>
      </c>
      <c r="C22" s="24">
        <f>2*12</f>
        <v>24</v>
      </c>
      <c r="D22" s="24">
        <f t="shared" ref="D22:E22" si="2">2*12</f>
        <v>24</v>
      </c>
      <c r="E22" s="24">
        <f t="shared" si="2"/>
        <v>24</v>
      </c>
    </row>
    <row r="23" spans="2:6" x14ac:dyDescent="0.25">
      <c r="B23" s="1" t="s">
        <v>73</v>
      </c>
      <c r="C23" s="23">
        <f>C22+C20+C17</f>
        <v>84</v>
      </c>
      <c r="D23" s="23">
        <f t="shared" ref="D23:E23" si="3">D22+D20+D17</f>
        <v>98</v>
      </c>
      <c r="E23" s="23">
        <f t="shared" si="3"/>
        <v>106</v>
      </c>
      <c r="F23" t="s">
        <v>1</v>
      </c>
    </row>
    <row r="26" spans="2:6" x14ac:dyDescent="0.25">
      <c r="B26" s="1" t="s">
        <v>74</v>
      </c>
      <c r="C26" s="5" t="s">
        <v>15</v>
      </c>
      <c r="D26" s="5" t="s">
        <v>16</v>
      </c>
      <c r="E26" s="5" t="s">
        <v>17</v>
      </c>
    </row>
    <row r="27" spans="2:6" x14ac:dyDescent="0.25">
      <c r="B27" s="21" t="s">
        <v>66</v>
      </c>
      <c r="C27" s="22">
        <v>12</v>
      </c>
      <c r="D27" s="22">
        <v>12</v>
      </c>
      <c r="E27" s="22">
        <v>12</v>
      </c>
    </row>
    <row r="28" spans="2:6" x14ac:dyDescent="0.25">
      <c r="B28" s="21" t="s">
        <v>75</v>
      </c>
      <c r="C28" s="22">
        <v>0</v>
      </c>
      <c r="D28" s="22">
        <v>5</v>
      </c>
      <c r="E28" s="22">
        <v>11</v>
      </c>
    </row>
    <row r="29" spans="2:6" x14ac:dyDescent="0.25">
      <c r="B29" s="21" t="s">
        <v>64</v>
      </c>
      <c r="C29" s="22">
        <v>0</v>
      </c>
      <c r="D29" s="22">
        <v>230</v>
      </c>
      <c r="E29" s="22">
        <v>150</v>
      </c>
    </row>
    <row r="30" spans="2:6" x14ac:dyDescent="0.25">
      <c r="B30" s="27" t="s">
        <v>81</v>
      </c>
      <c r="C30" s="22">
        <v>0.16</v>
      </c>
      <c r="D30" s="22">
        <v>0.16</v>
      </c>
      <c r="E30" s="22">
        <v>0.16</v>
      </c>
    </row>
    <row r="31" spans="2:6" x14ac:dyDescent="0.25">
      <c r="B31" s="1" t="s">
        <v>65</v>
      </c>
      <c r="C31" s="24">
        <f>C30*C29</f>
        <v>0</v>
      </c>
      <c r="D31" s="24">
        <f t="shared" ref="D31" si="4">D30*D29</f>
        <v>36.800000000000004</v>
      </c>
      <c r="E31" s="24">
        <f t="shared" ref="E31" si="5">E30*E29</f>
        <v>24</v>
      </c>
    </row>
    <row r="32" spans="2:6" x14ac:dyDescent="0.25">
      <c r="B32" t="s">
        <v>67</v>
      </c>
      <c r="C32" s="13">
        <v>12</v>
      </c>
      <c r="D32" s="13">
        <v>7</v>
      </c>
      <c r="E32" s="13">
        <v>1</v>
      </c>
    </row>
    <row r="33" spans="2:6" x14ac:dyDescent="0.25">
      <c r="B33" s="21" t="s">
        <v>68</v>
      </c>
      <c r="C33" s="22">
        <v>5</v>
      </c>
      <c r="D33" s="22">
        <v>5</v>
      </c>
      <c r="E33" s="22">
        <v>5</v>
      </c>
    </row>
    <row r="34" spans="2:6" x14ac:dyDescent="0.25">
      <c r="B34" s="1" t="s">
        <v>69</v>
      </c>
      <c r="C34" s="24">
        <f>C33*C32</f>
        <v>60</v>
      </c>
      <c r="D34" s="24">
        <f t="shared" ref="D34" si="6">D33*D32</f>
        <v>35</v>
      </c>
      <c r="E34" s="24">
        <f t="shared" ref="E34" si="7">E33*E32</f>
        <v>5</v>
      </c>
    </row>
    <row r="35" spans="2:6" x14ac:dyDescent="0.25">
      <c r="B35" s="21" t="s">
        <v>70</v>
      </c>
      <c r="C35" s="22">
        <v>2</v>
      </c>
      <c r="D35" s="22">
        <v>2</v>
      </c>
      <c r="E35" s="22">
        <v>2</v>
      </c>
    </row>
    <row r="36" spans="2:6" x14ac:dyDescent="0.25">
      <c r="B36" s="1" t="s">
        <v>71</v>
      </c>
      <c r="C36" s="24">
        <f>2*12</f>
        <v>24</v>
      </c>
      <c r="D36" s="24">
        <f t="shared" ref="D36:E36" si="8">2*12</f>
        <v>24</v>
      </c>
      <c r="E36" s="24">
        <f t="shared" si="8"/>
        <v>24</v>
      </c>
    </row>
    <row r="37" spans="2:6" x14ac:dyDescent="0.25">
      <c r="B37" s="1" t="s">
        <v>73</v>
      </c>
      <c r="C37" s="23">
        <f>C36+C34+C31</f>
        <v>84</v>
      </c>
      <c r="D37" s="23">
        <f t="shared" ref="D37" si="9">D36+D34+D31</f>
        <v>95.800000000000011</v>
      </c>
      <c r="E37" s="23">
        <f t="shared" ref="E37" si="10">E36+E34+E31</f>
        <v>53</v>
      </c>
      <c r="F37" t="s">
        <v>1</v>
      </c>
    </row>
    <row r="38" spans="2:6" x14ac:dyDescent="0.25">
      <c r="B38" s="1"/>
      <c r="C38" s="23"/>
      <c r="D38" s="23"/>
      <c r="E38" s="23"/>
    </row>
    <row r="39" spans="2:6" x14ac:dyDescent="0.25">
      <c r="B39" s="1"/>
      <c r="C39" s="23"/>
      <c r="D39" s="23"/>
      <c r="E39" s="23"/>
    </row>
    <row r="40" spans="2:6" x14ac:dyDescent="0.25">
      <c r="B40" s="1" t="s">
        <v>50</v>
      </c>
      <c r="C40" s="3"/>
      <c r="D40" s="4"/>
      <c r="E40" s="1"/>
    </row>
    <row r="41" spans="2:6" x14ac:dyDescent="0.25">
      <c r="B41" s="1"/>
      <c r="C41" s="3"/>
      <c r="D41" s="4"/>
      <c r="E41" s="1"/>
    </row>
    <row r="42" spans="2:6" x14ac:dyDescent="0.25">
      <c r="B42" s="1" t="s">
        <v>51</v>
      </c>
    </row>
    <row r="43" spans="2:6" x14ac:dyDescent="0.25">
      <c r="B43" t="s">
        <v>10</v>
      </c>
      <c r="C43">
        <v>6</v>
      </c>
      <c r="D43" t="s">
        <v>52</v>
      </c>
    </row>
    <row r="44" spans="2:6" x14ac:dyDescent="0.25">
      <c r="B44" t="s">
        <v>11</v>
      </c>
      <c r="C44">
        <v>2</v>
      </c>
      <c r="D44" t="s">
        <v>12</v>
      </c>
    </row>
    <row r="45" spans="2:6" x14ac:dyDescent="0.25">
      <c r="B45" t="s">
        <v>13</v>
      </c>
      <c r="C45" s="12" t="s">
        <v>82</v>
      </c>
      <c r="D45" s="11" t="s">
        <v>63</v>
      </c>
    </row>
    <row r="48" spans="2:6" x14ac:dyDescent="0.25">
      <c r="B48" s="1" t="s">
        <v>50</v>
      </c>
      <c r="C48" s="5" t="s">
        <v>15</v>
      </c>
      <c r="D48" s="5" t="s">
        <v>16</v>
      </c>
      <c r="E48" s="5" t="s">
        <v>17</v>
      </c>
    </row>
    <row r="49" spans="2:8" x14ac:dyDescent="0.25">
      <c r="B49" s="21" t="s">
        <v>66</v>
      </c>
      <c r="C49" s="22">
        <v>12</v>
      </c>
      <c r="D49" s="22">
        <v>12</v>
      </c>
      <c r="E49" s="22">
        <v>12</v>
      </c>
    </row>
    <row r="50" spans="2:8" x14ac:dyDescent="0.25">
      <c r="B50" t="s">
        <v>76</v>
      </c>
      <c r="C50" s="25">
        <f>(C14+C28)/(C13+C27)</f>
        <v>0</v>
      </c>
      <c r="D50" s="25">
        <f>(D14+D28)/(D13+D27)</f>
        <v>0.45833333333333331</v>
      </c>
      <c r="E50" s="25">
        <f>(E14+E28)/(E13+E27)</f>
        <v>0.875</v>
      </c>
    </row>
    <row r="51" spans="2:8" x14ac:dyDescent="0.25">
      <c r="B51" t="s">
        <v>77</v>
      </c>
      <c r="C51" s="26">
        <f>C49*C50</f>
        <v>0</v>
      </c>
      <c r="D51" s="26">
        <f>D49*D50</f>
        <v>5.5</v>
      </c>
      <c r="E51" s="26">
        <f>E49*E50</f>
        <v>10.5</v>
      </c>
    </row>
    <row r="52" spans="2:8" x14ac:dyDescent="0.25">
      <c r="B52" t="s">
        <v>78</v>
      </c>
      <c r="C52">
        <f>(C15+C29)/2</f>
        <v>0</v>
      </c>
      <c r="D52">
        <f>(D15+D29)/2</f>
        <v>252.5</v>
      </c>
      <c r="E52">
        <f>(E15+E29)/2</f>
        <v>300</v>
      </c>
    </row>
    <row r="53" spans="2:8" x14ac:dyDescent="0.25">
      <c r="B53" s="27" t="s">
        <v>80</v>
      </c>
      <c r="C53">
        <v>0.18</v>
      </c>
      <c r="D53">
        <v>0.18</v>
      </c>
      <c r="E53">
        <v>0.18</v>
      </c>
    </row>
    <row r="54" spans="2:8" x14ac:dyDescent="0.25">
      <c r="B54" s="1" t="s">
        <v>65</v>
      </c>
      <c r="C54" s="24">
        <f>C53*C52</f>
        <v>0</v>
      </c>
      <c r="D54" s="24">
        <f t="shared" ref="D54" si="11">D53*D52</f>
        <v>45.449999999999996</v>
      </c>
      <c r="E54" s="24">
        <f t="shared" ref="E54" si="12">E53*E52</f>
        <v>54</v>
      </c>
    </row>
    <row r="55" spans="2:8" x14ac:dyDescent="0.25">
      <c r="B55" t="s">
        <v>67</v>
      </c>
      <c r="C55">
        <f>C49-C51</f>
        <v>12</v>
      </c>
      <c r="D55">
        <f t="shared" ref="D55:E55" si="13">D49-D51</f>
        <v>6.5</v>
      </c>
      <c r="E55">
        <f t="shared" si="13"/>
        <v>1.5</v>
      </c>
    </row>
    <row r="56" spans="2:8" x14ac:dyDescent="0.25">
      <c r="B56" s="21" t="s">
        <v>68</v>
      </c>
      <c r="C56">
        <v>6</v>
      </c>
      <c r="D56">
        <v>6</v>
      </c>
      <c r="E56">
        <v>6</v>
      </c>
      <c r="H56" s="7"/>
    </row>
    <row r="57" spans="2:8" x14ac:dyDescent="0.25">
      <c r="B57" s="1" t="s">
        <v>69</v>
      </c>
      <c r="C57" s="1">
        <f>C55*C56</f>
        <v>72</v>
      </c>
      <c r="D57" s="1">
        <f>D55*D56</f>
        <v>39</v>
      </c>
      <c r="E57" s="1">
        <f>E56*E55</f>
        <v>9</v>
      </c>
      <c r="H57" s="7"/>
    </row>
    <row r="58" spans="2:8" x14ac:dyDescent="0.25">
      <c r="B58" s="21" t="s">
        <v>70</v>
      </c>
      <c r="C58">
        <v>2</v>
      </c>
      <c r="D58">
        <v>2</v>
      </c>
      <c r="E58">
        <v>2</v>
      </c>
      <c r="H58" s="7"/>
    </row>
    <row r="59" spans="2:8" x14ac:dyDescent="0.25">
      <c r="B59" s="1" t="s">
        <v>71</v>
      </c>
      <c r="C59" s="1">
        <f>C58*C49</f>
        <v>24</v>
      </c>
      <c r="D59" s="1">
        <f t="shared" ref="D59:E59" si="14">D58*D49</f>
        <v>24</v>
      </c>
      <c r="E59" s="1">
        <f t="shared" si="14"/>
        <v>24</v>
      </c>
      <c r="H59" s="7"/>
    </row>
    <row r="60" spans="2:8" x14ac:dyDescent="0.25">
      <c r="B60" s="1" t="s">
        <v>73</v>
      </c>
      <c r="C60" s="23">
        <f>C59+C57+C54</f>
        <v>96</v>
      </c>
      <c r="D60" s="23">
        <f>D59+D57+D54</f>
        <v>108.44999999999999</v>
      </c>
      <c r="E60" s="23">
        <f>E59+E57+E54</f>
        <v>87</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Tegevuskava</vt:lpstr>
      <vt:lpstr>Normatiivid ja määramine</vt:lpstr>
      <vt:lpstr>Palga näidis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2017-07-03T09:28:39Z</dcterms:modified>
</cp:coreProperties>
</file>